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uceti/Desktop/online suppl for textbook/chapter 5/"/>
    </mc:Choice>
  </mc:AlternateContent>
  <xr:revisionPtr revIDLastSave="0" documentId="13_ncr:1_{1E8EF328-7C30-2B4B-B6BB-CADD432018F4}" xr6:coauthVersionLast="47" xr6:coauthVersionMax="47" xr10:uidLastSave="{00000000-0000-0000-0000-000000000000}"/>
  <bookViews>
    <workbookView xWindow="40640" yWindow="500" windowWidth="15040" windowHeight="13480" xr2:uid="{1C9B7C87-73EB-874C-BB22-72D4AAB17EB9}"/>
  </bookViews>
  <sheets>
    <sheet name="README" sheetId="6" r:id="rId1"/>
    <sheet name="Prob4" sheetId="1" r:id="rId2"/>
    <sheet name="Prob5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F14" i="1" l="1"/>
  <c r="E14" i="1"/>
  <c r="D14" i="1"/>
  <c r="C14" i="1"/>
  <c r="B14" i="1"/>
  <c r="D14" i="5" l="1"/>
  <c r="B14" i="5"/>
  <c r="C14" i="5"/>
  <c r="F15" i="1"/>
  <c r="B15" i="1"/>
  <c r="C15" i="1"/>
  <c r="D15" i="1"/>
  <c r="E15" i="1"/>
  <c r="G13" i="1"/>
  <c r="D15" i="5" l="1"/>
  <c r="C15" i="5"/>
  <c r="B15" i="5"/>
  <c r="E14" i="5"/>
  <c r="F13" i="5" s="1"/>
  <c r="C16" i="1"/>
  <c r="E16" i="1"/>
  <c r="D16" i="1"/>
  <c r="B16" i="1"/>
  <c r="F16" i="1"/>
  <c r="G14" i="1"/>
  <c r="H13" i="1" s="1"/>
  <c r="D16" i="5" l="1"/>
  <c r="B16" i="5"/>
  <c r="C16" i="5"/>
  <c r="E15" i="5"/>
  <c r="F14" i="5" s="1"/>
  <c r="E17" i="1"/>
  <c r="C17" i="1"/>
  <c r="B17" i="1"/>
  <c r="D17" i="1"/>
  <c r="G16" i="1"/>
  <c r="F17" i="1"/>
  <c r="G15" i="1"/>
  <c r="H14" i="1" s="1"/>
  <c r="C17" i="5" l="1"/>
  <c r="B17" i="5"/>
  <c r="D17" i="5"/>
  <c r="E16" i="5"/>
  <c r="F15" i="5" s="1"/>
  <c r="D18" i="1"/>
  <c r="F18" i="1"/>
  <c r="C18" i="1"/>
  <c r="E18" i="1"/>
  <c r="B18" i="1"/>
  <c r="G17" i="1"/>
  <c r="H16" i="1" s="1"/>
  <c r="H15" i="1"/>
  <c r="C18" i="5" l="1"/>
  <c r="B18" i="5"/>
  <c r="D18" i="5"/>
  <c r="E17" i="5"/>
  <c r="F16" i="5" s="1"/>
  <c r="F19" i="1"/>
  <c r="G18" i="1"/>
  <c r="H17" i="1" s="1"/>
  <c r="E19" i="1"/>
  <c r="C19" i="1"/>
  <c r="B19" i="1"/>
  <c r="D19" i="1"/>
  <c r="D19" i="5" l="1"/>
  <c r="B19" i="5"/>
  <c r="C19" i="5"/>
  <c r="E18" i="5"/>
  <c r="F17" i="5" s="1"/>
  <c r="E20" i="1"/>
  <c r="B20" i="1"/>
  <c r="G19" i="1"/>
  <c r="H18" i="1" s="1"/>
  <c r="C20" i="1"/>
  <c r="D20" i="1"/>
  <c r="F20" i="1"/>
  <c r="B20" i="5" l="1"/>
  <c r="D20" i="5"/>
  <c r="C20" i="5"/>
  <c r="E19" i="5"/>
  <c r="F18" i="5" s="1"/>
  <c r="F21" i="1"/>
  <c r="E21" i="1"/>
  <c r="D21" i="1"/>
  <c r="G20" i="1"/>
  <c r="H19" i="1" s="1"/>
  <c r="B21" i="1"/>
  <c r="C21" i="1"/>
  <c r="C21" i="5" l="1"/>
  <c r="D21" i="5"/>
  <c r="B21" i="5"/>
  <c r="E20" i="5"/>
  <c r="F19" i="5" s="1"/>
  <c r="F22" i="1"/>
  <c r="B22" i="1"/>
  <c r="D22" i="1"/>
  <c r="E22" i="1"/>
  <c r="G21" i="1"/>
  <c r="H20" i="1" s="1"/>
  <c r="C22" i="1"/>
  <c r="D22" i="5" l="1"/>
  <c r="C22" i="5"/>
  <c r="B22" i="5"/>
  <c r="E21" i="5"/>
  <c r="F20" i="5" s="1"/>
  <c r="B23" i="1"/>
  <c r="D23" i="1"/>
  <c r="C23" i="1"/>
  <c r="F23" i="1"/>
  <c r="E23" i="1"/>
  <c r="G22" i="1"/>
  <c r="H21" i="1" s="1"/>
  <c r="D23" i="5" l="1"/>
  <c r="B23" i="5"/>
  <c r="C23" i="5"/>
  <c r="E22" i="5"/>
  <c r="F21" i="5" s="1"/>
  <c r="E24" i="1"/>
  <c r="F24" i="1"/>
  <c r="D24" i="1"/>
  <c r="C24" i="1"/>
  <c r="B24" i="1"/>
  <c r="G23" i="1"/>
  <c r="H22" i="1" s="1"/>
  <c r="D24" i="5" l="1"/>
  <c r="C24" i="5"/>
  <c r="B24" i="5"/>
  <c r="E23" i="5"/>
  <c r="F22" i="5" s="1"/>
  <c r="E25" i="1"/>
  <c r="G24" i="1"/>
  <c r="H23" i="1" s="1"/>
  <c r="B25" i="1"/>
  <c r="D25" i="1"/>
  <c r="F25" i="1"/>
  <c r="C25" i="1"/>
  <c r="D25" i="5" l="1"/>
  <c r="C25" i="5"/>
  <c r="B25" i="5"/>
  <c r="E24" i="5"/>
  <c r="F23" i="5" s="1"/>
  <c r="C26" i="1"/>
  <c r="D26" i="1"/>
  <c r="E26" i="1"/>
  <c r="B26" i="1"/>
  <c r="G25" i="1"/>
  <c r="H24" i="1" s="1"/>
  <c r="F26" i="1"/>
  <c r="D26" i="5" l="1"/>
  <c r="C26" i="5"/>
  <c r="B26" i="5"/>
  <c r="E25" i="5"/>
  <c r="F24" i="5" s="1"/>
  <c r="D27" i="1"/>
  <c r="C27" i="1"/>
  <c r="B27" i="1"/>
  <c r="F27" i="1"/>
  <c r="G26" i="1"/>
  <c r="H25" i="1" s="1"/>
  <c r="E27" i="1"/>
  <c r="D27" i="5" l="1"/>
  <c r="C27" i="5"/>
  <c r="B27" i="5"/>
  <c r="E26" i="5"/>
  <c r="F25" i="5" s="1"/>
  <c r="C28" i="1"/>
  <c r="D28" i="1"/>
  <c r="F28" i="1"/>
  <c r="B28" i="1"/>
  <c r="G27" i="1"/>
  <c r="H26" i="1" s="1"/>
  <c r="E28" i="1"/>
  <c r="C28" i="5" l="1"/>
  <c r="B28" i="5"/>
  <c r="D28" i="5"/>
  <c r="E27" i="5"/>
  <c r="F26" i="5" s="1"/>
  <c r="F29" i="1"/>
  <c r="B29" i="1"/>
  <c r="C29" i="1"/>
  <c r="G28" i="1"/>
  <c r="H27" i="1" s="1"/>
  <c r="D29" i="1"/>
  <c r="E29" i="1"/>
  <c r="D29" i="5" l="1"/>
  <c r="C29" i="5"/>
  <c r="B29" i="5"/>
  <c r="E28" i="5"/>
  <c r="F27" i="5" s="1"/>
  <c r="E30" i="1"/>
  <c r="D30" i="1"/>
  <c r="B30" i="1"/>
  <c r="C30" i="1"/>
  <c r="F30" i="1"/>
  <c r="G29" i="1"/>
  <c r="H28" i="1" s="1"/>
  <c r="D30" i="5" l="1"/>
  <c r="B30" i="5"/>
  <c r="C30" i="5"/>
  <c r="E29" i="5"/>
  <c r="F28" i="5" s="1"/>
  <c r="D31" i="1"/>
  <c r="G30" i="1"/>
  <c r="H29" i="1" s="1"/>
  <c r="B31" i="1"/>
  <c r="C31" i="1"/>
  <c r="F31" i="1"/>
  <c r="E31" i="1"/>
  <c r="B31" i="5" l="1"/>
  <c r="D31" i="5"/>
  <c r="C31" i="5"/>
  <c r="E30" i="5"/>
  <c r="F29" i="5" s="1"/>
  <c r="E32" i="1"/>
  <c r="F32" i="1"/>
  <c r="C32" i="1"/>
  <c r="D32" i="1"/>
  <c r="G31" i="1"/>
  <c r="H30" i="1" s="1"/>
  <c r="B32" i="1"/>
  <c r="B32" i="5" l="1"/>
  <c r="D32" i="5"/>
  <c r="C32" i="5"/>
  <c r="E31" i="5"/>
  <c r="F30" i="5" s="1"/>
  <c r="B33" i="1"/>
  <c r="C33" i="1"/>
  <c r="G32" i="1"/>
  <c r="H31" i="1" s="1"/>
  <c r="E33" i="1"/>
  <c r="D33" i="1"/>
  <c r="F33" i="1"/>
  <c r="D33" i="5" l="1"/>
  <c r="C33" i="5"/>
  <c r="B33" i="5"/>
  <c r="E32" i="5"/>
  <c r="F31" i="5" s="1"/>
  <c r="G33" i="1"/>
  <c r="H32" i="1" s="1"/>
  <c r="E33" i="5" l="1"/>
  <c r="F32" i="5" s="1"/>
</calcChain>
</file>

<file path=xl/sharedStrings.xml><?xml version="1.0" encoding="utf-8"?>
<sst xmlns="http://schemas.openxmlformats.org/spreadsheetml/2006/main" count="52" uniqueCount="32">
  <si>
    <t>TRANSITION MATRIX</t>
  </si>
  <si>
    <t>ABUNDANCES</t>
  </si>
  <si>
    <t>Year</t>
  </si>
  <si>
    <t>total</t>
  </si>
  <si>
    <t>lambda</t>
  </si>
  <si>
    <t>small juveniles</t>
  </si>
  <si>
    <t>large juveniles</t>
  </si>
  <si>
    <t>subadults</t>
  </si>
  <si>
    <t>adults</t>
  </si>
  <si>
    <t>Adult</t>
  </si>
  <si>
    <t>Juveniles</t>
  </si>
  <si>
    <t>Yearlings</t>
  </si>
  <si>
    <t>Adults</t>
  </si>
  <si>
    <t>original scenario</t>
  </si>
  <si>
    <t>scenario A</t>
  </si>
  <si>
    <t>scenario B</t>
  </si>
  <si>
    <t>scenario C</t>
  </si>
  <si>
    <t>time</t>
  </si>
  <si>
    <t>hatchings</t>
  </si>
  <si>
    <t>Abundances</t>
  </si>
  <si>
    <t>lambda for problem (4f)</t>
  </si>
  <si>
    <t>Scenario A (baseline)</t>
  </si>
  <si>
    <t>lambda at t=19</t>
  </si>
  <si>
    <t>Scenario C (increased survival by 15%)</t>
  </si>
  <si>
    <t>Scenario B (increased reproduction by 15%)</t>
  </si>
  <si>
    <t>Scenario D (increased reproduction by 258%)</t>
  </si>
  <si>
    <t>SCENARIOS</t>
  </si>
  <si>
    <t>A. baseline</t>
  </si>
  <si>
    <t>B. hunting adults</t>
  </si>
  <si>
    <t>C. hunting yearlings</t>
  </si>
  <si>
    <t>D. hunting juveniles</t>
  </si>
  <si>
    <t>E. remove feeding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</si>
</sst>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0" fontId="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0" fontId="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2" applyFont="1" applyAlignment="1">
      <alignment horizontal="center"/>
    </xf>
    <xf numFmtId="166" fontId="3" fillId="0" borderId="0" xfId="1" applyNumberFormat="1" applyFont="1" applyAlignment="1">
      <alignment horizontal="center"/>
    </xf>
    <xf numFmtId="166" fontId="1" fillId="0" borderId="0" xfId="1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1" fillId="0" borderId="1" xfId="2" applyNumberForma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1" fillId="3" borderId="0" xfId="2" applyFill="1" applyAlignment="1">
      <alignment horizontal="center"/>
    </xf>
    <xf numFmtId="0" fontId="1" fillId="2" borderId="0" xfId="2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 xr:uid="{96B65A30-3B15-1240-8DF5-DF18D1713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01405776908371"/>
          <c:y val="4.5874286067056583E-2"/>
          <c:w val="0.77262055365085958"/>
          <c:h val="0.75122148085610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Prob4!$L$12</c:f>
              <c:strCache>
                <c:ptCount val="1"/>
                <c:pt idx="0">
                  <c:v>original scenario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Prob4!$K$13:$K$32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Prob4!$L$13:$L$32</c:f>
              <c:numCache>
                <c:formatCode>General</c:formatCode>
                <c:ptCount val="20"/>
                <c:pt idx="0">
                  <c:v>0.94163700000000006</c:v>
                </c:pt>
                <c:pt idx="1">
                  <c:v>0.94250906665732104</c:v>
                </c:pt>
                <c:pt idx="2">
                  <c:v>0.94304792794639081</c:v>
                </c:pt>
                <c:pt idx="3">
                  <c:v>0.94390017868801912</c:v>
                </c:pt>
                <c:pt idx="4">
                  <c:v>0.944894749692337</c:v>
                </c:pt>
                <c:pt idx="5">
                  <c:v>0.9458830348794518</c:v>
                </c:pt>
                <c:pt idx="6">
                  <c:v>0.94676055168621265</c:v>
                </c:pt>
                <c:pt idx="7">
                  <c:v>0.94746951584969874</c:v>
                </c:pt>
                <c:pt idx="8">
                  <c:v>0.94799159609877059</c:v>
                </c:pt>
                <c:pt idx="9">
                  <c:v>0.94833679029381268</c:v>
                </c:pt>
                <c:pt idx="10">
                  <c:v>0.94853210463759374</c:v>
                </c:pt>
                <c:pt idx="11">
                  <c:v>0.94861202381886933</c:v>
                </c:pt>
                <c:pt idx="12">
                  <c:v>0.94861154623599042</c:v>
                </c:pt>
                <c:pt idx="13">
                  <c:v>0.94856178672966496</c:v>
                </c:pt>
                <c:pt idx="14">
                  <c:v>0.94848774113059509</c:v>
                </c:pt>
                <c:pt idx="15">
                  <c:v>0.94840765669012828</c:v>
                </c:pt>
                <c:pt idx="16">
                  <c:v>0.94833345873459363</c:v>
                </c:pt>
                <c:pt idx="17">
                  <c:v>0.94827176861177043</c:v>
                </c:pt>
                <c:pt idx="18">
                  <c:v>0.94822516014197267</c:v>
                </c:pt>
                <c:pt idx="19">
                  <c:v>0.94819341243090838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DB-4D4E-9C96-2D2A42B63067}"/>
            </c:ext>
          </c:extLst>
        </c:ser>
        <c:ser>
          <c:idx val="1"/>
          <c:order val="1"/>
          <c:tx>
            <c:strRef>
              <c:f>Prob4!$M$12</c:f>
              <c:strCache>
                <c:ptCount val="1"/>
                <c:pt idx="0">
                  <c:v>scenario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Prob4!$K$13:$K$32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Prob4!$M$13:$M$32</c:f>
              <c:numCache>
                <c:formatCode>General</c:formatCode>
                <c:ptCount val="20"/>
                <c:pt idx="0">
                  <c:v>1.0212818181818182</c:v>
                </c:pt>
                <c:pt idx="1">
                  <c:v>0.98110683416689237</c:v>
                </c:pt>
                <c:pt idx="2">
                  <c:v>0.97315979725264223</c:v>
                </c:pt>
                <c:pt idx="3">
                  <c:v>0.96652069977410993</c:v>
                </c:pt>
                <c:pt idx="4">
                  <c:v>0.9608965033474518</c:v>
                </c:pt>
                <c:pt idx="5">
                  <c:v>0.95626837687396748</c:v>
                </c:pt>
                <c:pt idx="6">
                  <c:v>0.95264115315953968</c:v>
                </c:pt>
                <c:pt idx="7">
                  <c:v>0.94997067282466108</c:v>
                </c:pt>
                <c:pt idx="8">
                  <c:v>0.94815763049881774</c:v>
                </c:pt>
                <c:pt idx="9">
                  <c:v>0.94706356162049932</c:v>
                </c:pt>
                <c:pt idx="10">
                  <c:v>0.9465315998001459</c:v>
                </c:pt>
                <c:pt idx="11">
                  <c:v>0.94640529865926715</c:v>
                </c:pt>
                <c:pt idx="12">
                  <c:v>0.9465429633462783</c:v>
                </c:pt>
                <c:pt idx="13">
                  <c:v>0.94682672358847308</c:v>
                </c:pt>
                <c:pt idx="14">
                  <c:v>0.94716656521262155</c:v>
                </c:pt>
                <c:pt idx="15">
                  <c:v>0.94750017503516026</c:v>
                </c:pt>
                <c:pt idx="16">
                  <c:v>0.94778981030856746</c:v>
                </c:pt>
                <c:pt idx="17">
                  <c:v>0.94801748109582151</c:v>
                </c:pt>
                <c:pt idx="18">
                  <c:v>0.94817958052183327</c:v>
                </c:pt>
                <c:pt idx="19">
                  <c:v>0.94828180680120955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DB-4D4E-9C96-2D2A42B63067}"/>
            </c:ext>
          </c:extLst>
        </c:ser>
        <c:ser>
          <c:idx val="2"/>
          <c:order val="2"/>
          <c:tx>
            <c:strRef>
              <c:f>Prob4!$N$12</c:f>
              <c:strCache>
                <c:ptCount val="1"/>
                <c:pt idx="0">
                  <c:v>scenario 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Prob4!$K$13:$K$32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Prob4!$N$13:$N$32</c:f>
              <c:numCache>
                <c:formatCode>General</c:formatCode>
                <c:ptCount val="20"/>
                <c:pt idx="0">
                  <c:v>0.78685413533834592</c:v>
                </c:pt>
                <c:pt idx="1">
                  <c:v>0.83788514779834544</c:v>
                </c:pt>
                <c:pt idx="2">
                  <c:v>0.87439637965251649</c:v>
                </c:pt>
                <c:pt idx="3">
                  <c:v>0.9086606295138191</c:v>
                </c:pt>
                <c:pt idx="4">
                  <c:v>0.93624798101070239</c:v>
                </c:pt>
                <c:pt idx="5">
                  <c:v>0.95498507553750911</c:v>
                </c:pt>
                <c:pt idx="6">
                  <c:v>0.96526351407614097</c:v>
                </c:pt>
                <c:pt idx="7">
                  <c:v>0.96899706232843463</c:v>
                </c:pt>
                <c:pt idx="8">
                  <c:v>0.96844564698274738</c:v>
                </c:pt>
                <c:pt idx="9">
                  <c:v>0.96553705820068458</c:v>
                </c:pt>
                <c:pt idx="10">
                  <c:v>0.96166073983020484</c:v>
                </c:pt>
                <c:pt idx="11">
                  <c:v>0.95770740082507266</c:v>
                </c:pt>
                <c:pt idx="12">
                  <c:v>0.95418535831474682</c:v>
                </c:pt>
                <c:pt idx="13">
                  <c:v>0.95133585234129281</c:v>
                </c:pt>
                <c:pt idx="14">
                  <c:v>0.94922444593713506</c:v>
                </c:pt>
                <c:pt idx="15">
                  <c:v>0.94780802645331141</c:v>
                </c:pt>
                <c:pt idx="16">
                  <c:v>0.94698279842768407</c:v>
                </c:pt>
                <c:pt idx="17">
                  <c:v>0.94661839455268948</c:v>
                </c:pt>
                <c:pt idx="18">
                  <c:v>0.9465815918234598</c:v>
                </c:pt>
                <c:pt idx="19">
                  <c:v>0.94675180207776832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DB-4D4E-9C96-2D2A42B63067}"/>
            </c:ext>
          </c:extLst>
        </c:ser>
        <c:ser>
          <c:idx val="3"/>
          <c:order val="3"/>
          <c:tx>
            <c:strRef>
              <c:f>Prob4!$O$12</c:f>
              <c:strCache>
                <c:ptCount val="1"/>
                <c:pt idx="0">
                  <c:v>scenario 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Prob4!$K$13:$K$32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Prob4!$O$13:$O$32</c:f>
              <c:numCache>
                <c:formatCode>General</c:formatCode>
                <c:ptCount val="20"/>
                <c:pt idx="0">
                  <c:v>1.0649071856287426</c:v>
                </c:pt>
                <c:pt idx="1">
                  <c:v>1.004076156684351</c:v>
                </c:pt>
                <c:pt idx="2">
                  <c:v>0.97676002885830915</c:v>
                </c:pt>
                <c:pt idx="3">
                  <c:v>0.95939142279508349</c:v>
                </c:pt>
                <c:pt idx="4">
                  <c:v>0.94849485889509355</c:v>
                </c:pt>
                <c:pt idx="5">
                  <c:v>0.94214230354403361</c:v>
                </c:pt>
                <c:pt idx="6">
                  <c:v>0.939052598072314</c:v>
                </c:pt>
                <c:pt idx="7">
                  <c:v>0.93825126899285127</c:v>
                </c:pt>
                <c:pt idx="8">
                  <c:v>0.93894601586010651</c:v>
                </c:pt>
                <c:pt idx="9">
                  <c:v>0.94049117628574419</c:v>
                </c:pt>
                <c:pt idx="10">
                  <c:v>0.94238422256026522</c:v>
                </c:pt>
                <c:pt idx="11">
                  <c:v>0.94426571548038751</c:v>
                </c:pt>
                <c:pt idx="12">
                  <c:v>0.94591013456407125</c:v>
                </c:pt>
                <c:pt idx="13">
                  <c:v>0.94720554204882856</c:v>
                </c:pt>
                <c:pt idx="14">
                  <c:v>0.94812599453208279</c:v>
                </c:pt>
                <c:pt idx="15">
                  <c:v>0.94870243623080497</c:v>
                </c:pt>
                <c:pt idx="16">
                  <c:v>0.9489968203176552</c:v>
                </c:pt>
                <c:pt idx="17">
                  <c:v>0.94908208128664584</c:v>
                </c:pt>
                <c:pt idx="18">
                  <c:v>0.94902857607336644</c:v>
                </c:pt>
                <c:pt idx="19">
                  <c:v>0.94889628943634075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DB-4D4E-9C96-2D2A42B6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7134815"/>
        <c:axId val="1550981423"/>
      </c:scatterChart>
      <c:valAx>
        <c:axId val="1807134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981423"/>
        <c:crosses val="autoZero"/>
        <c:crossBetween val="midCat"/>
      </c:valAx>
      <c:valAx>
        <c:axId val="1550981423"/>
        <c:scaling>
          <c:orientation val="minMax"/>
          <c:min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134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03377574453177"/>
          <c:y val="0.45263537429575418"/>
          <c:w val="0.31759375511763743"/>
          <c:h val="0.3138228057265031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46487817139839"/>
          <c:y val="6.9151295312165878E-2"/>
          <c:w val="0.62915931173264694"/>
          <c:h val="0.68662979257581402"/>
        </c:manualLayout>
      </c:layout>
      <c:scatterChart>
        <c:scatterStyle val="lineMarker"/>
        <c:varyColors val="0"/>
        <c:ser>
          <c:idx val="5"/>
          <c:order val="0"/>
          <c:tx>
            <c:strRef>
              <c:f>Prob4!$G$12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Prob4!$A$13:$A$33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Prob4!$G$13:$G$33</c:f>
              <c:numCache>
                <c:formatCode>_(* #,##0_);_(* \(#,##0\);_(* "-"??_);_(@_)</c:formatCode>
                <c:ptCount val="21"/>
                <c:pt idx="0">
                  <c:v>10000</c:v>
                </c:pt>
                <c:pt idx="1">
                  <c:v>9416.3700000000008</c:v>
                </c:pt>
                <c:pt idx="2">
                  <c:v>8875.0140999999985</c:v>
                </c:pt>
                <c:pt idx="3">
                  <c:v>8369.5636575000008</c:v>
                </c:pt>
                <c:pt idx="4">
                  <c:v>7900.0326318550015</c:v>
                </c:pt>
                <c:pt idx="5">
                  <c:v>7464.6993562379257</c:v>
                </c:pt>
                <c:pt idx="6">
                  <c:v>7060.7324815410193</c:v>
                </c:pt>
                <c:pt idx="7">
                  <c:v>6684.8229795325369</c:v>
                </c:pt>
                <c:pt idx="8">
                  <c:v>6333.6659919586336</c:v>
                </c:pt>
                <c:pt idx="9">
                  <c:v>6004.2621328733685</c:v>
                </c:pt>
                <c:pt idx="10">
                  <c:v>5694.0626791718123</c:v>
                </c:pt>
                <c:pt idx="11">
                  <c:v>5401.0012570132149</c:v>
                </c:pt>
                <c:pt idx="12">
                  <c:v>5123.4547330635633</c:v>
                </c:pt>
                <c:pt idx="13">
                  <c:v>4860.1683164015303</c:v>
                </c:pt>
                <c:pt idx="14">
                  <c:v>4610.1699420127434</c:v>
                </c:pt>
                <c:pt idx="15">
                  <c:v>4372.6896745278336</c:v>
                </c:pt>
                <c:pt idx="16">
                  <c:v>4147.0923676520624</c:v>
                </c:pt>
                <c:pt idx="17">
                  <c:v>3932.8264487073152</c:v>
                </c:pt>
                <c:pt idx="18">
                  <c:v>3729.3882921588338</c:v>
                </c:pt>
                <c:pt idx="19">
                  <c:v>3536.2998105639081</c:v>
                </c:pt>
                <c:pt idx="20">
                  <c:v>3353.0961847573667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EF-DE44-B5D2-8F5F0B1B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530831"/>
        <c:axId val="1804844383"/>
      </c:scatterChart>
      <c:valAx>
        <c:axId val="1564530831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844383"/>
        <c:crosses val="autoZero"/>
        <c:crossBetween val="midCat"/>
      </c:valAx>
      <c:valAx>
        <c:axId val="1804844383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total 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530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Prob4!$T$12</c:f>
              <c:strCache>
                <c:ptCount val="1"/>
                <c:pt idx="0">
                  <c:v>lambda at t=19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Prob4!$S$13:$S$16</c:f>
              <c:strCache>
                <c:ptCount val="4"/>
                <c:pt idx="0">
                  <c:v>Scenario A (baseline)</c:v>
                </c:pt>
                <c:pt idx="1">
                  <c:v>Scenario B (increased reproduction by 15%)</c:v>
                </c:pt>
                <c:pt idx="2">
                  <c:v>Scenario C (increased survival by 15%)</c:v>
                </c:pt>
                <c:pt idx="3">
                  <c:v>Scenario D (increased reproduction by 258%)</c:v>
                </c:pt>
              </c:strCache>
            </c:strRef>
          </c:cat>
          <c:val>
            <c:numRef>
              <c:f>Prob4!$T$13:$T$16</c:f>
              <c:numCache>
                <c:formatCode>General</c:formatCode>
                <c:ptCount val="4"/>
                <c:pt idx="0">
                  <c:v>0.94799999999999995</c:v>
                </c:pt>
                <c:pt idx="1">
                  <c:v>0.95499999999999996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0-4943-AF6C-439380CF2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8228799"/>
        <c:axId val="1900933631"/>
      </c:barChart>
      <c:catAx>
        <c:axId val="154822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933631"/>
        <c:crosses val="autoZero"/>
        <c:auto val="1"/>
        <c:lblAlgn val="ctr"/>
        <c:lblOffset val="100"/>
        <c:noMultiLvlLbl val="0"/>
      </c:catAx>
      <c:valAx>
        <c:axId val="1900933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lambda at t=19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228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strRef>
              <c:f>Prob5!$E$12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Prob5!$A$13:$A$33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Prob5!$E$13:$E$33</c:f>
              <c:numCache>
                <c:formatCode>0.0</c:formatCode>
                <c:ptCount val="21"/>
                <c:pt idx="0">
                  <c:v>100</c:v>
                </c:pt>
                <c:pt idx="1">
                  <c:v>109.25</c:v>
                </c:pt>
                <c:pt idx="2">
                  <c:v>119.00999999999999</c:v>
                </c:pt>
                <c:pt idx="3">
                  <c:v>129.63405</c:v>
                </c:pt>
                <c:pt idx="4">
                  <c:v>141.223671</c:v>
                </c:pt>
                <c:pt idx="5">
                  <c:v>153.84688893000001</c:v>
                </c:pt>
                <c:pt idx="6">
                  <c:v>167.59807086960001</c:v>
                </c:pt>
                <c:pt idx="7">
                  <c:v>182.578541818518</c:v>
                </c:pt>
                <c:pt idx="8">
                  <c:v>198.89800325495318</c:v>
                </c:pt>
                <c:pt idx="9">
                  <c:v>216.67614518006786</c:v>
                </c:pt>
                <c:pt idx="10">
                  <c:v>236.04335610689574</c:v>
                </c:pt>
                <c:pt idx="11">
                  <c:v>257.1416706471403</c:v>
                </c:pt>
                <c:pt idx="12">
                  <c:v>280.12582034285322</c:v>
                </c:pt>
                <c:pt idx="13">
                  <c:v>305.16436728643447</c:v>
                </c:pt>
                <c:pt idx="14">
                  <c:v>332.4409401021743</c:v>
                </c:pt>
                <c:pt idx="15">
                  <c:v>362.1555807400124</c:v>
                </c:pt>
                <c:pt idx="16">
                  <c:v>394.52621154557852</c:v>
                </c:pt>
                <c:pt idx="17">
                  <c:v>429.79023346392955</c:v>
                </c:pt>
                <c:pt idx="18">
                  <c:v>468.20626710029376</c:v>
                </c:pt>
                <c:pt idx="19">
                  <c:v>510.05604940157309</c:v>
                </c:pt>
                <c:pt idx="20">
                  <c:v>555.64649986928146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2D-E049-93FB-1A4921D1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433871"/>
        <c:axId val="1508339599"/>
      </c:scatterChart>
      <c:valAx>
        <c:axId val="1805433871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39599"/>
        <c:crosses val="autoZero"/>
        <c:crossBetween val="midCat"/>
      </c:valAx>
      <c:valAx>
        <c:axId val="1508339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Abundance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433871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Prob5!$I$23</c:f>
              <c:strCache>
                <c:ptCount val="1"/>
                <c:pt idx="0">
                  <c:v>lambda at t=19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Prob5!$H$24:$H$28</c:f>
              <c:strCache>
                <c:ptCount val="5"/>
                <c:pt idx="0">
                  <c:v>A. baseline</c:v>
                </c:pt>
                <c:pt idx="1">
                  <c:v>B. hunting adults</c:v>
                </c:pt>
                <c:pt idx="2">
                  <c:v>C. hunting yearlings</c:v>
                </c:pt>
                <c:pt idx="3">
                  <c:v>D. hunting juveniles</c:v>
                </c:pt>
                <c:pt idx="4">
                  <c:v>E. remove feeding stations</c:v>
                </c:pt>
              </c:strCache>
            </c:strRef>
          </c:cat>
          <c:val>
            <c:numRef>
              <c:f>Prob5!$I$24:$I$28</c:f>
              <c:numCache>
                <c:formatCode>General</c:formatCode>
                <c:ptCount val="5"/>
                <c:pt idx="0">
                  <c:v>1.089</c:v>
                </c:pt>
                <c:pt idx="1">
                  <c:v>1.0329999999999999</c:v>
                </c:pt>
                <c:pt idx="2">
                  <c:v>1.012</c:v>
                </c:pt>
                <c:pt idx="3">
                  <c:v>0.96899999999999997</c:v>
                </c:pt>
                <c:pt idx="4">
                  <c:v>0.997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F-E845-B27A-77EA2346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5131071"/>
        <c:axId val="1548102079"/>
      </c:barChart>
      <c:catAx>
        <c:axId val="1565131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SCENARIOS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8102079"/>
        <c:crosses val="autoZero"/>
        <c:auto val="1"/>
        <c:lblAlgn val="ctr"/>
        <c:lblOffset val="100"/>
        <c:noMultiLvlLbl val="0"/>
      </c:catAx>
      <c:valAx>
        <c:axId val="1548102079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lambda at t=19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131071"/>
        <c:crosses val="autoZero"/>
        <c:crossBetween val="between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127000</xdr:rowOff>
    </xdr:from>
    <xdr:to>
      <xdr:col>4</xdr:col>
      <xdr:colOff>143933</xdr:colOff>
      <xdr:row>11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03E37E-C977-ED4C-84B2-9FDC24B9CA13}"/>
            </a:ext>
          </a:extLst>
        </xdr:cNvPr>
        <xdr:cNvSpPr txBox="1"/>
      </xdr:nvSpPr>
      <xdr:spPr>
        <a:xfrm>
          <a:off x="190500" y="127000"/>
          <a:ext cx="3255433" cy="2197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Supplementary materials for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CHAPTER 5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Biology and Conservation of Animal Populations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John A. Vucetich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information in this file is referred to in the Word document entitled, "Chapter 5 Suppl Matls.docx"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517071</xdr:colOff>
      <xdr:row>21</xdr:row>
      <xdr:rowOff>29935</xdr:rowOff>
    </xdr:from>
    <xdr:to>
      <xdr:col>15</xdr:col>
      <xdr:colOff>235857</xdr:colOff>
      <xdr:row>36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63E0F6-3800-B649-B599-F65C8D7E7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63500</xdr:colOff>
      <xdr:row>1</xdr:row>
      <xdr:rowOff>39006</xdr:rowOff>
    </xdr:from>
    <xdr:to>
      <xdr:col>11</xdr:col>
      <xdr:colOff>498928</xdr:colOff>
      <xdr:row>9</xdr:row>
      <xdr:rowOff>45358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0F4ED8-5BD0-5147-A017-4E31D5689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226786</xdr:colOff>
      <xdr:row>1</xdr:row>
      <xdr:rowOff>2723</xdr:rowOff>
    </xdr:from>
    <xdr:to>
      <xdr:col>18</xdr:col>
      <xdr:colOff>612322</xdr:colOff>
      <xdr:row>8</xdr:row>
      <xdr:rowOff>24494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BE925D-8416-2A45-BFE6-9D8BCDF88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258885</xdr:colOff>
      <xdr:row>0</xdr:row>
      <xdr:rowOff>157284</xdr:rowOff>
    </xdr:from>
    <xdr:to>
      <xdr:col>11</xdr:col>
      <xdr:colOff>19539</xdr:colOff>
      <xdr:row>15</xdr:row>
      <xdr:rowOff>68384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631867-DADB-FB48-AD9A-08C4CC5D9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288193</xdr:colOff>
      <xdr:row>15</xdr:row>
      <xdr:rowOff>118206</xdr:rowOff>
    </xdr:from>
    <xdr:to>
      <xdr:col>14</xdr:col>
      <xdr:colOff>195385</xdr:colOff>
      <xdr:row>30</xdr:row>
      <xdr:rowOff>39077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4D9A2F-0896-2A4C-8F82-9FCD644B6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C835A-C024-FF46-AD5B-FDD4DCDFDA8B}">
  <dimension ref="A1"/>
  <sheetViews>
    <sheetView tabSelected="1" zoomScale="140" zoomScaleNormal="140" workbookViewId="0">
      <selection activeCell="F11" sqref="F1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00AA-C4C9-5E42-A374-5509C92AEBCD}">
  <dimension ref="A1:T33"/>
  <sheetViews>
    <sheetView zoomScale="140" zoomScaleNormal="140" workbookViewId="0">
      <selection activeCell="G5" sqref="G5"/>
    </sheetView>
  </sheetViews>
  <sheetFormatPr baseColWidth="10" defaultRowHeight="16" x14ac:dyDescent="0.2"/>
  <cols>
    <col min="1" max="1" width="11.1640625" customWidth="1"/>
    <col min="6" max="6" width="8.5" customWidth="1"/>
    <col min="7" max="7" width="9.33203125" customWidth="1"/>
    <col min="8" max="8" width="9" customWidth="1"/>
    <col min="11" max="11" width="7.1640625" customWidth="1"/>
    <col min="12" max="12" width="9.1640625" customWidth="1"/>
    <col min="13" max="15" width="8.6640625" style="9" customWidth="1"/>
  </cols>
  <sheetData>
    <row r="1" spans="1:20" x14ac:dyDescent="0.2">
      <c r="A1" s="35" t="s">
        <v>0</v>
      </c>
      <c r="B1" s="35"/>
      <c r="C1" s="35"/>
      <c r="D1" s="35"/>
      <c r="E1" s="35"/>
      <c r="F1" s="35"/>
    </row>
    <row r="2" spans="1:20" ht="34" x14ac:dyDescent="0.2">
      <c r="A2" s="2"/>
      <c r="B2" s="8" t="s">
        <v>18</v>
      </c>
      <c r="C2" s="8" t="s">
        <v>5</v>
      </c>
      <c r="D2" s="9" t="s">
        <v>6</v>
      </c>
      <c r="E2" s="8" t="s">
        <v>7</v>
      </c>
      <c r="F2" s="8" t="s">
        <v>8</v>
      </c>
    </row>
    <row r="3" spans="1:20" ht="33" customHeight="1" x14ac:dyDescent="0.2">
      <c r="A3" s="15" t="s">
        <v>18</v>
      </c>
      <c r="B3" s="12">
        <v>0</v>
      </c>
      <c r="C3" s="12">
        <v>0</v>
      </c>
      <c r="D3" s="12">
        <v>0</v>
      </c>
      <c r="E3" s="12">
        <v>4.7</v>
      </c>
      <c r="F3" s="13">
        <v>61.9</v>
      </c>
      <c r="G3" s="24"/>
      <c r="H3" s="20"/>
      <c r="I3" s="20"/>
    </row>
    <row r="4" spans="1:20" ht="33" customHeight="1" x14ac:dyDescent="0.2">
      <c r="A4" s="15" t="s">
        <v>5</v>
      </c>
      <c r="B4" s="12">
        <v>0.67500000000000004</v>
      </c>
      <c r="C4" s="14">
        <v>0.7</v>
      </c>
      <c r="D4" s="12">
        <v>0</v>
      </c>
      <c r="E4" s="12">
        <v>0</v>
      </c>
      <c r="F4" s="13">
        <v>0</v>
      </c>
    </row>
    <row r="5" spans="1:20" ht="33" customHeight="1" x14ac:dyDescent="0.2">
      <c r="A5" s="16" t="s">
        <v>6</v>
      </c>
      <c r="B5" s="13">
        <v>0</v>
      </c>
      <c r="C5" s="13">
        <v>4.7E-2</v>
      </c>
      <c r="D5" s="29">
        <v>0.66</v>
      </c>
      <c r="E5" s="13">
        <v>0</v>
      </c>
      <c r="F5" s="12">
        <v>0</v>
      </c>
      <c r="G5" s="1"/>
    </row>
    <row r="6" spans="1:20" ht="33" customHeight="1" x14ac:dyDescent="0.2">
      <c r="A6" s="15" t="s">
        <v>7</v>
      </c>
      <c r="B6" s="12">
        <v>0</v>
      </c>
      <c r="C6" s="31">
        <v>0</v>
      </c>
      <c r="D6" s="14">
        <v>1.9E-2</v>
      </c>
      <c r="E6" s="14">
        <v>0.68</v>
      </c>
      <c r="F6" s="12">
        <v>0</v>
      </c>
      <c r="G6" s="1"/>
    </row>
    <row r="7" spans="1:20" ht="33" customHeight="1" x14ac:dyDescent="0.2">
      <c r="A7" s="15" t="s">
        <v>8</v>
      </c>
      <c r="B7" s="12">
        <v>0</v>
      </c>
      <c r="C7" s="12">
        <v>0</v>
      </c>
      <c r="D7" s="31">
        <v>0</v>
      </c>
      <c r="E7" s="12">
        <v>6.0999999999999999E-2</v>
      </c>
      <c r="F7" s="14">
        <v>0.8</v>
      </c>
      <c r="G7" s="1"/>
      <c r="H7" s="21"/>
      <c r="I7" s="21"/>
    </row>
    <row r="8" spans="1:20" x14ac:dyDescent="0.2">
      <c r="F8" s="1"/>
      <c r="G8" s="1"/>
    </row>
    <row r="9" spans="1:20" x14ac:dyDescent="0.2">
      <c r="F9" s="1"/>
      <c r="G9" s="1"/>
    </row>
    <row r="10" spans="1:20" x14ac:dyDescent="0.2">
      <c r="A10" s="3"/>
      <c r="B10" s="4"/>
      <c r="C10" s="4"/>
      <c r="D10" s="4"/>
      <c r="E10" s="4"/>
      <c r="F10" s="1"/>
      <c r="G10" s="1"/>
    </row>
    <row r="11" spans="1:20" x14ac:dyDescent="0.2">
      <c r="A11" s="1"/>
      <c r="B11" s="34" t="s">
        <v>1</v>
      </c>
      <c r="C11" s="34"/>
      <c r="D11" s="34"/>
      <c r="E11" s="34"/>
      <c r="F11" s="34"/>
      <c r="G11" s="34"/>
      <c r="L11" s="33" t="s">
        <v>20</v>
      </c>
      <c r="M11" s="33"/>
      <c r="N11" s="33"/>
      <c r="O11" s="33"/>
    </row>
    <row r="12" spans="1:20" ht="35" thickBot="1" x14ac:dyDescent="0.25">
      <c r="A12" s="5" t="s">
        <v>2</v>
      </c>
      <c r="B12" s="8" t="s">
        <v>18</v>
      </c>
      <c r="C12" s="8" t="s">
        <v>5</v>
      </c>
      <c r="D12" s="9" t="s">
        <v>6</v>
      </c>
      <c r="E12" s="8" t="s">
        <v>7</v>
      </c>
      <c r="F12" s="8" t="s">
        <v>8</v>
      </c>
      <c r="G12" s="5" t="s">
        <v>3</v>
      </c>
      <c r="H12" s="5" t="s">
        <v>4</v>
      </c>
      <c r="K12" s="22" t="s">
        <v>17</v>
      </c>
      <c r="L12" s="23" t="s">
        <v>13</v>
      </c>
      <c r="M12" s="23" t="s">
        <v>14</v>
      </c>
      <c r="N12" s="23" t="s">
        <v>15</v>
      </c>
      <c r="O12" s="23" t="s">
        <v>16</v>
      </c>
      <c r="T12" t="s">
        <v>22</v>
      </c>
    </row>
    <row r="13" spans="1:20" ht="17" thickTop="1" x14ac:dyDescent="0.2">
      <c r="A13" s="2">
        <v>0</v>
      </c>
      <c r="B13" s="17">
        <v>2400</v>
      </c>
      <c r="C13" s="17">
        <v>6500</v>
      </c>
      <c r="D13" s="17">
        <v>1000</v>
      </c>
      <c r="E13" s="17">
        <v>70</v>
      </c>
      <c r="F13" s="17">
        <v>30</v>
      </c>
      <c r="G13" s="18">
        <f>SUM(B13:F13)</f>
        <v>10000</v>
      </c>
      <c r="H13" s="6">
        <f>G14/G13</f>
        <v>0.94163700000000006</v>
      </c>
      <c r="K13" s="2">
        <v>0</v>
      </c>
      <c r="L13">
        <v>0.94163700000000006</v>
      </c>
      <c r="M13" s="9">
        <v>1.0212818181818182</v>
      </c>
      <c r="N13" s="9">
        <v>0.78685413533834592</v>
      </c>
      <c r="O13" s="9">
        <v>1.0649071856287426</v>
      </c>
      <c r="S13" s="10" t="s">
        <v>21</v>
      </c>
      <c r="T13">
        <v>0.94799999999999995</v>
      </c>
    </row>
    <row r="14" spans="1:20" x14ac:dyDescent="0.2">
      <c r="A14" s="2">
        <v>1</v>
      </c>
      <c r="B14" s="7">
        <f>(B13*$B$3)+(C13*$C$3)+(D13*$D$3)+(E13*$E$3)+(F13*$F$3)</f>
        <v>2186</v>
      </c>
      <c r="C14" s="7">
        <f>(B13*$B$4)+(C13*$C$4)+(D13*$D$4)+(E13*$E$4)+(F13*$F$4)</f>
        <v>6170</v>
      </c>
      <c r="D14" s="7">
        <f>(B13*$B$5)+(C13*$C$5)+(D13*$D$5)+(E13*$E$5)+(F13*$F$5)</f>
        <v>965.5</v>
      </c>
      <c r="E14" s="7">
        <f>(B13*$B$6)+(C13*$C$6)+(D13*$D$6)+(E13*$E$6)+(F13*$F$6)</f>
        <v>66.599999999999994</v>
      </c>
      <c r="F14" s="7">
        <f>(B13*$B$7)+(C13*$C$7)+(D13*$D$7)+(E13*$E$7)+(F13*$F$7)</f>
        <v>28.27</v>
      </c>
      <c r="G14" s="19">
        <f>SUM(B14:F14)</f>
        <v>9416.3700000000008</v>
      </c>
      <c r="H14" s="6">
        <f t="shared" ref="H14:H32" si="0">G15/G14</f>
        <v>0.94250906665732104</v>
      </c>
      <c r="K14" s="2">
        <v>1</v>
      </c>
      <c r="L14">
        <v>0.94250906665732104</v>
      </c>
      <c r="M14" s="9">
        <v>0.98110683416689237</v>
      </c>
      <c r="N14" s="9">
        <v>0.83788514779834544</v>
      </c>
      <c r="O14" s="9">
        <v>1.004076156684351</v>
      </c>
      <c r="S14" s="10" t="s">
        <v>24</v>
      </c>
      <c r="T14">
        <v>0.95499999999999996</v>
      </c>
    </row>
    <row r="15" spans="1:20" x14ac:dyDescent="0.2">
      <c r="A15" s="2">
        <v>2</v>
      </c>
      <c r="B15" s="7">
        <f t="shared" ref="B15:B21" si="1">(B14*$B$3)+(C14*$C$3)+(D14*$D$3)+(E14*$E$3)+(F14*$F$3)</f>
        <v>2062.933</v>
      </c>
      <c r="C15" s="7">
        <f t="shared" ref="C15:C21" si="2">(B14*$B$4)+(C14*$C$4)+(D14*$D$4)+(E14*$E$4)+(F14*$F$4)</f>
        <v>5794.55</v>
      </c>
      <c r="D15" s="7">
        <f t="shared" ref="D15:D21" si="3">(B14*$B$5)+(C14*$C$5)+(D14*$D$5)+(E14*$E$5)+(F14*$F$5)</f>
        <v>927.22</v>
      </c>
      <c r="E15" s="7">
        <f t="shared" ref="E15:E21" si="4">(B14*$B$6)+(C14*$C$6)+(D14*$D$6)+(E14*$E$6)+(F14*$F$6)</f>
        <v>63.632499999999993</v>
      </c>
      <c r="F15" s="7">
        <f t="shared" ref="F15:F21" si="5">(B14*$B$7)+(C14*$C$7)+(D14*$D$7)+(E14*$E$7)+(F14*$F$7)</f>
        <v>26.678599999999999</v>
      </c>
      <c r="G15" s="19">
        <f>SUM(B15:F15)</f>
        <v>8875.0140999999985</v>
      </c>
      <c r="H15" s="6">
        <f t="shared" si="0"/>
        <v>0.94304792794639081</v>
      </c>
      <c r="K15" s="2">
        <v>2</v>
      </c>
      <c r="L15">
        <v>0.94304792794639081</v>
      </c>
      <c r="M15" s="9">
        <v>0.97315979725264223</v>
      </c>
      <c r="N15" s="9">
        <v>0.87439637965251649</v>
      </c>
      <c r="O15" s="9">
        <v>0.97676002885830915</v>
      </c>
      <c r="S15" s="10" t="s">
        <v>23</v>
      </c>
      <c r="T15">
        <v>1</v>
      </c>
    </row>
    <row r="16" spans="1:20" x14ac:dyDescent="0.2">
      <c r="A16" s="2">
        <v>3</v>
      </c>
      <c r="B16" s="7">
        <f t="shared" si="1"/>
        <v>1950.4780900000001</v>
      </c>
      <c r="C16" s="7">
        <f t="shared" si="2"/>
        <v>5448.6647750000002</v>
      </c>
      <c r="D16" s="7">
        <f t="shared" si="3"/>
        <v>884.30905000000007</v>
      </c>
      <c r="E16" s="7">
        <f t="shared" si="4"/>
        <v>60.887280000000004</v>
      </c>
      <c r="F16" s="7">
        <f t="shared" si="5"/>
        <v>25.224462500000001</v>
      </c>
      <c r="G16" s="19">
        <f t="shared" ref="G16:G21" si="6">SUM(B16:F16)</f>
        <v>8369.5636575000008</v>
      </c>
      <c r="H16" s="6">
        <f t="shared" si="0"/>
        <v>0.94390017868801912</v>
      </c>
      <c r="K16" s="2">
        <v>3</v>
      </c>
      <c r="L16">
        <v>0.94390017868801912</v>
      </c>
      <c r="M16" s="9">
        <v>0.96652069977410993</v>
      </c>
      <c r="N16" s="9">
        <v>0.9086606295138191</v>
      </c>
      <c r="O16" s="9">
        <v>0.95939142279508349</v>
      </c>
      <c r="S16" s="10" t="s">
        <v>25</v>
      </c>
      <c r="T16">
        <v>1</v>
      </c>
    </row>
    <row r="17" spans="1:15" x14ac:dyDescent="0.2">
      <c r="A17" s="2">
        <v>4</v>
      </c>
      <c r="B17" s="7">
        <f t="shared" si="1"/>
        <v>1847.5644447500001</v>
      </c>
      <c r="C17" s="7">
        <f t="shared" si="2"/>
        <v>5130.6380532500007</v>
      </c>
      <c r="D17" s="7">
        <f t="shared" si="3"/>
        <v>839.73121742500007</v>
      </c>
      <c r="E17" s="7">
        <f t="shared" si="4"/>
        <v>58.205222350000014</v>
      </c>
      <c r="F17" s="7">
        <f t="shared" si="5"/>
        <v>23.893694080000003</v>
      </c>
      <c r="G17" s="19">
        <f t="shared" si="6"/>
        <v>7900.0326318550015</v>
      </c>
      <c r="H17" s="6">
        <f t="shared" si="0"/>
        <v>0.944894749692337</v>
      </c>
      <c r="K17" s="2">
        <v>4</v>
      </c>
      <c r="L17">
        <v>0.944894749692337</v>
      </c>
      <c r="M17" s="9">
        <v>0.9608965033474518</v>
      </c>
      <c r="N17" s="9">
        <v>0.93624798101070239</v>
      </c>
      <c r="O17" s="9">
        <v>0.94849485889509355</v>
      </c>
    </row>
    <row r="18" spans="1:15" x14ac:dyDescent="0.2">
      <c r="A18" s="2">
        <v>5</v>
      </c>
      <c r="B18" s="7">
        <f t="shared" si="1"/>
        <v>1752.5842085970003</v>
      </c>
      <c r="C18" s="7">
        <f t="shared" si="2"/>
        <v>4838.5526374812507</v>
      </c>
      <c r="D18" s="7">
        <f t="shared" si="3"/>
        <v>795.36259200325014</v>
      </c>
      <c r="E18" s="7">
        <f t="shared" si="4"/>
        <v>55.534444329075015</v>
      </c>
      <c r="F18" s="7">
        <f t="shared" si="5"/>
        <v>22.665473827350002</v>
      </c>
      <c r="G18" s="19">
        <f t="shared" si="6"/>
        <v>7464.6993562379257</v>
      </c>
      <c r="H18" s="6">
        <f t="shared" si="0"/>
        <v>0.9458830348794518</v>
      </c>
      <c r="K18" s="2">
        <v>5</v>
      </c>
      <c r="L18">
        <v>0.9458830348794518</v>
      </c>
      <c r="M18" s="9">
        <v>0.95626837687396748</v>
      </c>
      <c r="N18" s="9">
        <v>0.95498507553750911</v>
      </c>
      <c r="O18" s="9">
        <v>0.94214230354403361</v>
      </c>
    </row>
    <row r="19" spans="1:15" x14ac:dyDescent="0.2">
      <c r="A19" s="2">
        <v>6</v>
      </c>
      <c r="B19" s="7">
        <f t="shared" si="1"/>
        <v>1664.0047182596177</v>
      </c>
      <c r="C19" s="7">
        <f t="shared" si="2"/>
        <v>4569.9811870398507</v>
      </c>
      <c r="D19" s="7">
        <f t="shared" si="3"/>
        <v>752.35128468376388</v>
      </c>
      <c r="E19" s="7">
        <f t="shared" si="4"/>
        <v>52.87531139183276</v>
      </c>
      <c r="F19" s="7">
        <f t="shared" si="5"/>
        <v>21.519980165953577</v>
      </c>
      <c r="G19" s="19">
        <f t="shared" si="6"/>
        <v>7060.7324815410193</v>
      </c>
      <c r="H19" s="6">
        <f t="shared" si="0"/>
        <v>0.94676055168621265</v>
      </c>
      <c r="K19" s="2">
        <v>6</v>
      </c>
      <c r="L19">
        <v>0.94676055168621265</v>
      </c>
      <c r="M19" s="9">
        <v>0.95264115315953968</v>
      </c>
      <c r="N19" s="9">
        <v>0.96526351407614097</v>
      </c>
      <c r="O19" s="9">
        <v>0.939052598072314</v>
      </c>
    </row>
    <row r="20" spans="1:15" x14ac:dyDescent="0.2">
      <c r="A20" s="2">
        <v>7</v>
      </c>
      <c r="B20" s="7">
        <f t="shared" si="1"/>
        <v>1580.6007358141403</v>
      </c>
      <c r="C20" s="7">
        <f t="shared" si="2"/>
        <v>4322.1900157531372</v>
      </c>
      <c r="D20" s="7">
        <f t="shared" si="3"/>
        <v>711.34096368215717</v>
      </c>
      <c r="E20" s="7">
        <f t="shared" si="4"/>
        <v>50.249886155437792</v>
      </c>
      <c r="F20" s="7">
        <f t="shared" si="5"/>
        <v>20.44137812766466</v>
      </c>
      <c r="G20" s="19">
        <f t="shared" si="6"/>
        <v>6684.8229795325369</v>
      </c>
      <c r="H20" s="6">
        <f t="shared" si="0"/>
        <v>0.94746951584969874</v>
      </c>
      <c r="K20" s="2">
        <v>7</v>
      </c>
      <c r="L20">
        <v>0.94746951584969874</v>
      </c>
      <c r="M20" s="9">
        <v>0.94997067282466108</v>
      </c>
      <c r="N20" s="9">
        <v>0.96899706232843463</v>
      </c>
      <c r="O20" s="9">
        <v>0.93825126899285127</v>
      </c>
    </row>
    <row r="21" spans="1:15" x14ac:dyDescent="0.2">
      <c r="A21" s="2">
        <v>8</v>
      </c>
      <c r="B21" s="7">
        <f t="shared" si="1"/>
        <v>1501.495771033</v>
      </c>
      <c r="C21" s="7">
        <f t="shared" si="2"/>
        <v>4092.4385077017405</v>
      </c>
      <c r="D21" s="7">
        <f t="shared" si="3"/>
        <v>672.62796677062124</v>
      </c>
      <c r="E21" s="7">
        <f t="shared" si="4"/>
        <v>47.685400895658688</v>
      </c>
      <c r="F21" s="7">
        <f t="shared" si="5"/>
        <v>19.418345557613435</v>
      </c>
      <c r="G21" s="19">
        <f t="shared" si="6"/>
        <v>6333.6659919586336</v>
      </c>
      <c r="H21" s="6">
        <f t="shared" si="0"/>
        <v>0.94799159609877059</v>
      </c>
      <c r="K21" s="2">
        <v>8</v>
      </c>
      <c r="L21">
        <v>0.94799159609877059</v>
      </c>
      <c r="M21" s="9">
        <v>0.94815763049881774</v>
      </c>
      <c r="N21" s="9">
        <v>0.96844564698274738</v>
      </c>
      <c r="O21" s="9">
        <v>0.93894601586010651</v>
      </c>
    </row>
    <row r="22" spans="1:15" x14ac:dyDescent="0.2">
      <c r="A22" s="2">
        <v>9</v>
      </c>
      <c r="B22" s="7">
        <f t="shared" ref="B22:B33" si="7">(B21*$B$3)+(C21*$C$3)+(D21*$D$3)+(E21*$E$3)+(F21*$F$3)</f>
        <v>1426.1169742258674</v>
      </c>
      <c r="C22" s="7">
        <f t="shared" ref="C22:C33" si="8">(B21*$B$4)+(C21*$C$4)+(D21*$D$4)+(E21*$E$4)+(F21*$F$4)</f>
        <v>3878.2166008384934</v>
      </c>
      <c r="D22" s="7">
        <f t="shared" ref="D22:D33" si="9">(B21*$B$5)+(C21*$C$5)+(D21*$D$5)+(E21*$E$5)+(F21*$F$5)</f>
        <v>636.27906793059185</v>
      </c>
      <c r="E22" s="7">
        <f t="shared" ref="E22:E33" si="10">(B21*$B$6)+(C21*$C$6)+(D21*$D$6)+(E21*$E$6)+(F21*$F$6)</f>
        <v>45.206003977689711</v>
      </c>
      <c r="F22" s="7">
        <f t="shared" ref="F22:F33" si="11">(B21*$B$7)+(C21*$C$7)+(D21*$D$7)+(E21*$E$7)+(F21*$F$7)</f>
        <v>18.443485900725928</v>
      </c>
      <c r="G22" s="19">
        <f t="shared" ref="G22:G33" si="12">SUM(B22:F22)</f>
        <v>6004.2621328733685</v>
      </c>
      <c r="H22" s="6">
        <f t="shared" si="0"/>
        <v>0.94833679029381268</v>
      </c>
      <c r="K22" s="2">
        <v>9</v>
      </c>
      <c r="L22">
        <v>0.94833679029381268</v>
      </c>
      <c r="M22" s="9">
        <v>0.94706356162049932</v>
      </c>
      <c r="N22" s="9">
        <v>0.96553705820068458</v>
      </c>
      <c r="O22" s="9">
        <v>0.94049117628574419</v>
      </c>
    </row>
    <row r="23" spans="1:15" x14ac:dyDescent="0.2">
      <c r="A23" s="2">
        <v>10</v>
      </c>
      <c r="B23" s="7">
        <f t="shared" si="7"/>
        <v>1354.1199959500766</v>
      </c>
      <c r="C23" s="7">
        <f t="shared" si="8"/>
        <v>3677.3805781894057</v>
      </c>
      <c r="D23" s="7">
        <f t="shared" si="9"/>
        <v>602.22036507359985</v>
      </c>
      <c r="E23" s="7">
        <f t="shared" si="10"/>
        <v>42.829384995510253</v>
      </c>
      <c r="F23" s="7">
        <f t="shared" si="11"/>
        <v>17.512354963219813</v>
      </c>
      <c r="G23" s="19">
        <f t="shared" si="12"/>
        <v>5694.0626791718123</v>
      </c>
      <c r="H23" s="6">
        <f t="shared" si="0"/>
        <v>0.94853210463759374</v>
      </c>
      <c r="K23" s="2">
        <v>10</v>
      </c>
      <c r="L23">
        <v>0.94853210463759374</v>
      </c>
      <c r="M23" s="9">
        <v>0.9465315998001459</v>
      </c>
      <c r="N23" s="9">
        <v>0.96166073983020484</v>
      </c>
      <c r="O23" s="9">
        <v>0.94238422256026522</v>
      </c>
    </row>
    <row r="24" spans="1:15" x14ac:dyDescent="0.2">
      <c r="A24" s="2">
        <v>11</v>
      </c>
      <c r="B24" s="7">
        <f t="shared" si="7"/>
        <v>1285.3128817022045</v>
      </c>
      <c r="C24" s="7">
        <f t="shared" si="8"/>
        <v>3488.1974019988857</v>
      </c>
      <c r="D24" s="7">
        <f t="shared" si="9"/>
        <v>570.30232812347799</v>
      </c>
      <c r="E24" s="7">
        <f t="shared" si="10"/>
        <v>40.566168733345371</v>
      </c>
      <c r="F24" s="7">
        <f t="shared" si="11"/>
        <v>16.622476455301978</v>
      </c>
      <c r="G24" s="19">
        <f t="shared" si="12"/>
        <v>5401.0012570132149</v>
      </c>
      <c r="H24" s="6">
        <f t="shared" si="0"/>
        <v>0.94861202381886933</v>
      </c>
      <c r="K24" s="2">
        <v>11</v>
      </c>
      <c r="L24">
        <v>0.94861202381886933</v>
      </c>
      <c r="M24" s="9">
        <v>0.94640529865926715</v>
      </c>
      <c r="N24" s="9">
        <v>0.95770740082507266</v>
      </c>
      <c r="O24" s="9">
        <v>0.94426571548038751</v>
      </c>
    </row>
    <row r="25" spans="1:15" x14ac:dyDescent="0.2">
      <c r="A25" s="2">
        <v>12</v>
      </c>
      <c r="B25" s="7">
        <f t="shared" si="7"/>
        <v>1219.5922856299155</v>
      </c>
      <c r="C25" s="7">
        <f t="shared" si="8"/>
        <v>3309.324376548208</v>
      </c>
      <c r="D25" s="7">
        <f t="shared" si="9"/>
        <v>540.34481445544316</v>
      </c>
      <c r="E25" s="7">
        <f t="shared" si="10"/>
        <v>38.420738973020939</v>
      </c>
      <c r="F25" s="7">
        <f t="shared" si="11"/>
        <v>15.772517456975653</v>
      </c>
      <c r="G25" s="19">
        <f t="shared" si="12"/>
        <v>5123.4547330635633</v>
      </c>
      <c r="H25" s="6">
        <f t="shared" si="0"/>
        <v>0.94861154623599042</v>
      </c>
      <c r="K25" s="2">
        <v>12</v>
      </c>
      <c r="L25">
        <v>0.94861154623599042</v>
      </c>
      <c r="M25" s="9">
        <v>0.9465429633462783</v>
      </c>
      <c r="N25" s="9">
        <v>0.95418535831474682</v>
      </c>
      <c r="O25" s="9">
        <v>0.94591013456407125</v>
      </c>
    </row>
    <row r="26" spans="1:15" x14ac:dyDescent="0.2">
      <c r="A26" s="2">
        <v>13</v>
      </c>
      <c r="B26" s="7">
        <f t="shared" si="7"/>
        <v>1156.8963037599913</v>
      </c>
      <c r="C26" s="7">
        <f t="shared" si="8"/>
        <v>3139.7518563839385</v>
      </c>
      <c r="D26" s="7">
        <f t="shared" si="9"/>
        <v>512.16582323835826</v>
      </c>
      <c r="E26" s="7">
        <f t="shared" si="10"/>
        <v>36.392653976307663</v>
      </c>
      <c r="F26" s="7">
        <f t="shared" si="11"/>
        <v>14.961679042934801</v>
      </c>
      <c r="G26" s="19">
        <f t="shared" si="12"/>
        <v>4860.1683164015303</v>
      </c>
      <c r="H26" s="6">
        <f t="shared" si="0"/>
        <v>0.94856178672966496</v>
      </c>
      <c r="K26" s="2">
        <v>13</v>
      </c>
      <c r="L26">
        <v>0.94856178672966496</v>
      </c>
      <c r="M26" s="9">
        <v>0.94682672358847308</v>
      </c>
      <c r="N26" s="9">
        <v>0.95133585234129281</v>
      </c>
      <c r="O26" s="9">
        <v>0.94720554204882856</v>
      </c>
    </row>
    <row r="27" spans="1:15" x14ac:dyDescent="0.2">
      <c r="A27" s="2">
        <v>14</v>
      </c>
      <c r="B27" s="7">
        <f t="shared" si="7"/>
        <v>1097.1734064463101</v>
      </c>
      <c r="C27" s="7">
        <f t="shared" si="8"/>
        <v>2978.7313045067508</v>
      </c>
      <c r="D27" s="7">
        <f t="shared" si="9"/>
        <v>485.59778058736163</v>
      </c>
      <c r="E27" s="7">
        <f t="shared" si="10"/>
        <v>34.478155345418017</v>
      </c>
      <c r="F27" s="7">
        <f t="shared" si="11"/>
        <v>14.189295126902609</v>
      </c>
      <c r="G27" s="19">
        <f t="shared" si="12"/>
        <v>4610.1699420127434</v>
      </c>
      <c r="H27" s="6">
        <f t="shared" si="0"/>
        <v>0.94848774113059509</v>
      </c>
      <c r="K27" s="2">
        <v>14</v>
      </c>
      <c r="L27">
        <v>0.94848774113059509</v>
      </c>
      <c r="M27" s="9">
        <v>0.94716656521262155</v>
      </c>
      <c r="N27" s="9">
        <v>0.94922444593713506</v>
      </c>
      <c r="O27" s="9">
        <v>0.94812599453208279</v>
      </c>
    </row>
    <row r="28" spans="1:15" x14ac:dyDescent="0.2">
      <c r="A28" s="2">
        <v>15</v>
      </c>
      <c r="B28" s="7">
        <f t="shared" si="7"/>
        <v>1040.364698478736</v>
      </c>
      <c r="C28" s="7">
        <f t="shared" si="8"/>
        <v>2825.7039625059847</v>
      </c>
      <c r="D28" s="7">
        <f t="shared" si="9"/>
        <v>460.49490649947597</v>
      </c>
      <c r="E28" s="7">
        <f t="shared" si="10"/>
        <v>32.671503466044122</v>
      </c>
      <c r="F28" s="7">
        <f t="shared" si="11"/>
        <v>13.454603577592588</v>
      </c>
      <c r="G28" s="19">
        <f t="shared" si="12"/>
        <v>4372.6896745278336</v>
      </c>
      <c r="H28" s="6">
        <f t="shared" si="0"/>
        <v>0.94840765669012828</v>
      </c>
      <c r="K28" s="2">
        <v>15</v>
      </c>
      <c r="L28">
        <v>0.94840765669012828</v>
      </c>
      <c r="M28" s="9">
        <v>0.94750017503516026</v>
      </c>
      <c r="N28" s="9">
        <v>0.94780802645331141</v>
      </c>
      <c r="O28" s="9">
        <v>0.94870243623080497</v>
      </c>
    </row>
    <row r="29" spans="1:15" x14ac:dyDescent="0.2">
      <c r="A29" s="2">
        <v>16</v>
      </c>
      <c r="B29" s="7">
        <f t="shared" si="7"/>
        <v>986.39602774338846</v>
      </c>
      <c r="C29" s="7">
        <f t="shared" si="8"/>
        <v>2680.238945227336</v>
      </c>
      <c r="D29" s="7">
        <f t="shared" si="9"/>
        <v>436.73472452743545</v>
      </c>
      <c r="E29" s="7">
        <f t="shared" si="10"/>
        <v>30.96602558040005</v>
      </c>
      <c r="F29" s="7">
        <f t="shared" si="11"/>
        <v>12.756644573502761</v>
      </c>
      <c r="G29" s="19">
        <f t="shared" si="12"/>
        <v>4147.0923676520624</v>
      </c>
      <c r="H29" s="6">
        <f t="shared" si="0"/>
        <v>0.94833345873459363</v>
      </c>
      <c r="K29" s="2">
        <v>16</v>
      </c>
      <c r="L29">
        <v>0.94833345873459363</v>
      </c>
      <c r="M29" s="9">
        <v>0.94778981030856746</v>
      </c>
      <c r="N29" s="9">
        <v>0.94698279842768407</v>
      </c>
      <c r="O29" s="9">
        <v>0.9489968203176552</v>
      </c>
    </row>
    <row r="30" spans="1:15" x14ac:dyDescent="0.2">
      <c r="A30" s="2">
        <v>17</v>
      </c>
      <c r="B30" s="7">
        <f t="shared" si="7"/>
        <v>935.17661932770113</v>
      </c>
      <c r="C30" s="7">
        <f t="shared" si="8"/>
        <v>2541.9845803859221</v>
      </c>
      <c r="D30" s="7">
        <f t="shared" si="9"/>
        <v>414.2161486137922</v>
      </c>
      <c r="E30" s="7">
        <f t="shared" si="10"/>
        <v>29.354857160693307</v>
      </c>
      <c r="F30" s="7">
        <f t="shared" si="11"/>
        <v>12.094243219206612</v>
      </c>
      <c r="G30" s="19">
        <f t="shared" si="12"/>
        <v>3932.8264487073152</v>
      </c>
      <c r="H30" s="6">
        <f t="shared" si="0"/>
        <v>0.94827176861177043</v>
      </c>
      <c r="K30" s="2">
        <v>17</v>
      </c>
      <c r="L30">
        <v>0.94827176861177043</v>
      </c>
      <c r="M30" s="9">
        <v>0.94801748109582151</v>
      </c>
      <c r="N30" s="9">
        <v>0.94661839455268948</v>
      </c>
      <c r="O30" s="9">
        <v>0.94908208128664584</v>
      </c>
    </row>
    <row r="31" spans="1:15" x14ac:dyDescent="0.2">
      <c r="A31" s="2">
        <v>18</v>
      </c>
      <c r="B31" s="7">
        <f t="shared" si="7"/>
        <v>886.60148392414783</v>
      </c>
      <c r="C31" s="7">
        <f t="shared" si="8"/>
        <v>2410.6334243163437</v>
      </c>
      <c r="D31" s="7">
        <f t="shared" si="9"/>
        <v>392.85593336324121</v>
      </c>
      <c r="E31" s="7">
        <f t="shared" si="10"/>
        <v>27.831409692933502</v>
      </c>
      <c r="F31" s="7">
        <f t="shared" si="11"/>
        <v>11.466040862167581</v>
      </c>
      <c r="G31" s="19">
        <f t="shared" si="12"/>
        <v>3729.3882921588338</v>
      </c>
      <c r="H31" s="6">
        <f t="shared" si="0"/>
        <v>0.94822516014197267</v>
      </c>
      <c r="K31" s="2">
        <v>18</v>
      </c>
      <c r="L31">
        <v>0.94822516014197267</v>
      </c>
      <c r="M31" s="9">
        <v>0.94817958052183327</v>
      </c>
      <c r="N31" s="9">
        <v>0.9465815918234598</v>
      </c>
      <c r="O31" s="9">
        <v>0.94902857607336644</v>
      </c>
    </row>
    <row r="32" spans="1:15" x14ac:dyDescent="0.2">
      <c r="A32" s="2">
        <v>19</v>
      </c>
      <c r="B32" s="7">
        <f t="shared" si="7"/>
        <v>840.55555492496069</v>
      </c>
      <c r="C32" s="7">
        <f t="shared" si="8"/>
        <v>2285.8993986702403</v>
      </c>
      <c r="D32" s="7">
        <f t="shared" si="9"/>
        <v>372.58468696260741</v>
      </c>
      <c r="E32" s="7">
        <f t="shared" si="10"/>
        <v>26.389621325096364</v>
      </c>
      <c r="F32" s="7">
        <f t="shared" si="11"/>
        <v>10.870548681003008</v>
      </c>
      <c r="G32" s="19">
        <f t="shared" si="12"/>
        <v>3536.2998105639081</v>
      </c>
      <c r="H32" s="6">
        <f t="shared" si="0"/>
        <v>0.94819341243090838</v>
      </c>
      <c r="K32" s="2">
        <v>19</v>
      </c>
      <c r="L32">
        <v>0.94819341243090838</v>
      </c>
      <c r="M32" s="9">
        <v>0.94828180680120955</v>
      </c>
      <c r="N32" s="9">
        <v>0.94675180207776832</v>
      </c>
      <c r="O32" s="9">
        <v>0.94889628943634075</v>
      </c>
    </row>
    <row r="33" spans="1:11" x14ac:dyDescent="0.2">
      <c r="A33" s="2">
        <v>20</v>
      </c>
      <c r="B33" s="7">
        <f t="shared" si="7"/>
        <v>796.91818358203909</v>
      </c>
      <c r="C33" s="7">
        <f t="shared" si="8"/>
        <v>2167.5045786435167</v>
      </c>
      <c r="D33" s="7">
        <f t="shared" si="9"/>
        <v>353.34316513282221</v>
      </c>
      <c r="E33" s="7">
        <f t="shared" si="10"/>
        <v>25.024051553355072</v>
      </c>
      <c r="F33" s="7">
        <f t="shared" si="11"/>
        <v>10.306205845633286</v>
      </c>
      <c r="G33" s="19">
        <f t="shared" si="12"/>
        <v>3353.0961847573667</v>
      </c>
      <c r="H33" s="6"/>
      <c r="K33" s="2"/>
    </row>
  </sheetData>
  <mergeCells count="3">
    <mergeCell ref="L11:O11"/>
    <mergeCell ref="B11:G11"/>
    <mergeCell ref="A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B470-0EF3-0744-98BA-46D9AF03A414}">
  <dimension ref="A1:K37"/>
  <sheetViews>
    <sheetView zoomScale="150" zoomScaleNormal="150" workbookViewId="0">
      <selection activeCell="C8" sqref="C8"/>
    </sheetView>
  </sheetViews>
  <sheetFormatPr baseColWidth="10" defaultRowHeight="16" x14ac:dyDescent="0.2"/>
  <cols>
    <col min="1" max="1" width="10.83203125" style="11"/>
    <col min="2" max="4" width="11" bestFit="1" customWidth="1"/>
    <col min="5" max="5" width="11.6640625" bestFit="1" customWidth="1"/>
    <col min="6" max="6" width="11" bestFit="1" customWidth="1"/>
  </cols>
  <sheetData>
    <row r="1" spans="1:8" x14ac:dyDescent="0.2">
      <c r="A1" s="36" t="s">
        <v>0</v>
      </c>
      <c r="B1" s="36"/>
      <c r="C1" s="36"/>
      <c r="D1" s="36"/>
    </row>
    <row r="2" spans="1:8" x14ac:dyDescent="0.2">
      <c r="B2" s="11" t="s">
        <v>10</v>
      </c>
      <c r="C2" s="11" t="s">
        <v>11</v>
      </c>
      <c r="D2" s="11" t="s">
        <v>9</v>
      </c>
    </row>
    <row r="3" spans="1:8" x14ac:dyDescent="0.2">
      <c r="A3" s="11" t="s">
        <v>10</v>
      </c>
      <c r="B3" s="25">
        <v>0.26</v>
      </c>
      <c r="C3" s="25">
        <v>0.94</v>
      </c>
      <c r="D3" s="25">
        <v>1.93</v>
      </c>
      <c r="F3" s="11"/>
      <c r="G3" s="11"/>
      <c r="H3" s="11"/>
    </row>
    <row r="4" spans="1:8" x14ac:dyDescent="0.2">
      <c r="A4" s="11" t="s">
        <v>11</v>
      </c>
      <c r="B4" s="25">
        <v>0.33</v>
      </c>
      <c r="C4" s="25">
        <v>0</v>
      </c>
      <c r="D4" s="25">
        <v>0</v>
      </c>
      <c r="F4" s="11"/>
      <c r="G4" s="11"/>
      <c r="H4" s="11"/>
    </row>
    <row r="5" spans="1:8" x14ac:dyDescent="0.2">
      <c r="A5" s="11" t="s">
        <v>12</v>
      </c>
      <c r="B5" s="25">
        <v>0</v>
      </c>
      <c r="C5" s="30">
        <v>0.4</v>
      </c>
      <c r="D5" s="25">
        <v>0.66</v>
      </c>
      <c r="F5" s="11"/>
      <c r="G5" s="11"/>
      <c r="H5" s="11"/>
    </row>
    <row r="8" spans="1:8" x14ac:dyDescent="0.2">
      <c r="B8" s="11"/>
      <c r="C8" s="11"/>
      <c r="D8" s="11"/>
    </row>
    <row r="11" spans="1:8" x14ac:dyDescent="0.2">
      <c r="B11" s="37" t="s">
        <v>19</v>
      </c>
      <c r="C11" s="37"/>
      <c r="D11" s="37"/>
      <c r="E11" s="37"/>
    </row>
    <row r="12" spans="1:8" x14ac:dyDescent="0.2">
      <c r="A12" s="11" t="s">
        <v>2</v>
      </c>
      <c r="B12" s="11" t="s">
        <v>10</v>
      </c>
      <c r="C12" s="11" t="s">
        <v>11</v>
      </c>
      <c r="D12" s="11" t="s">
        <v>9</v>
      </c>
      <c r="E12" s="11" t="s">
        <v>3</v>
      </c>
      <c r="F12" s="11" t="s">
        <v>4</v>
      </c>
      <c r="G12" s="11"/>
    </row>
    <row r="13" spans="1:8" x14ac:dyDescent="0.2">
      <c r="A13" s="11">
        <v>0</v>
      </c>
      <c r="B13" s="32">
        <v>63</v>
      </c>
      <c r="C13" s="32">
        <v>19</v>
      </c>
      <c r="D13" s="32">
        <v>18</v>
      </c>
      <c r="E13" s="26">
        <f>SUM(B13:D13)</f>
        <v>100</v>
      </c>
      <c r="F13" s="27">
        <f>E14/E13</f>
        <v>1.0925</v>
      </c>
    </row>
    <row r="14" spans="1:8" x14ac:dyDescent="0.2">
      <c r="A14" s="11">
        <v>1</v>
      </c>
      <c r="B14" s="26">
        <f>(B13*$B$3)+(C13*$C$3)+(D13*$D$3)</f>
        <v>68.97999999999999</v>
      </c>
      <c r="C14" s="26">
        <f>(B13*$B$4)+(C13*$C$4)+(D13*$D$4)</f>
        <v>20.790000000000003</v>
      </c>
      <c r="D14" s="26">
        <f>(B13*$B$5)+(C13*$C$5)+(D13*$D$5)</f>
        <v>19.48</v>
      </c>
      <c r="E14" s="26">
        <f>SUM(B14:D14)</f>
        <v>109.25</v>
      </c>
      <c r="F14" s="27">
        <f>E15/E14</f>
        <v>1.0893363844393591</v>
      </c>
    </row>
    <row r="15" spans="1:8" x14ac:dyDescent="0.2">
      <c r="A15" s="11">
        <v>2</v>
      </c>
      <c r="B15" s="26">
        <f t="shared" ref="B15:B33" si="0">(B14*$B$3)+(C14*$C$3)+(D14*$D$3)</f>
        <v>75.073800000000006</v>
      </c>
      <c r="C15" s="26">
        <f t="shared" ref="C15:C33" si="1">(B14*$B$4)+(C14*$C$4)+(D14*$D$4)</f>
        <v>22.763399999999997</v>
      </c>
      <c r="D15" s="26">
        <f t="shared" ref="D15:D33" si="2">(B14*$B$5)+(C14*$C$5)+(D14*$D$5)</f>
        <v>21.172800000000002</v>
      </c>
      <c r="E15" s="26">
        <f t="shared" ref="E15:E33" si="3">SUM(B15:D15)</f>
        <v>119.00999999999999</v>
      </c>
      <c r="F15" s="27">
        <f t="shared" ref="F15:F32" si="4">E16/E15</f>
        <v>1.0892702293924881</v>
      </c>
    </row>
    <row r="16" spans="1:8" x14ac:dyDescent="0.2">
      <c r="A16" s="11">
        <v>3</v>
      </c>
      <c r="B16" s="26">
        <f t="shared" si="0"/>
        <v>81.780288000000013</v>
      </c>
      <c r="C16" s="26">
        <f t="shared" si="1"/>
        <v>24.774354000000002</v>
      </c>
      <c r="D16" s="26">
        <f t="shared" si="2"/>
        <v>23.079408000000001</v>
      </c>
      <c r="E16" s="26">
        <f t="shared" si="3"/>
        <v>129.63405</v>
      </c>
      <c r="F16" s="27">
        <f t="shared" si="4"/>
        <v>1.0894025990856568</v>
      </c>
    </row>
    <row r="17" spans="1:9" x14ac:dyDescent="0.2">
      <c r="A17" s="11">
        <v>4</v>
      </c>
      <c r="B17" s="26">
        <f t="shared" si="0"/>
        <v>89.094025079999994</v>
      </c>
      <c r="C17" s="26">
        <f t="shared" si="1"/>
        <v>26.987495040000006</v>
      </c>
      <c r="D17" s="26">
        <f t="shared" si="2"/>
        <v>25.142150880000003</v>
      </c>
      <c r="E17" s="26">
        <f t="shared" si="3"/>
        <v>141.223671</v>
      </c>
      <c r="F17" s="27">
        <f t="shared" si="4"/>
        <v>1.089384575833608</v>
      </c>
    </row>
    <row r="18" spans="1:9" x14ac:dyDescent="0.2">
      <c r="A18" s="11">
        <v>5</v>
      </c>
      <c r="B18" s="26">
        <f t="shared" si="0"/>
        <v>97.057043056800012</v>
      </c>
      <c r="C18" s="26">
        <f t="shared" si="1"/>
        <v>29.401028276399998</v>
      </c>
      <c r="D18" s="26">
        <f t="shared" si="2"/>
        <v>27.388817596800003</v>
      </c>
      <c r="E18" s="26">
        <f t="shared" si="3"/>
        <v>153.84688893000001</v>
      </c>
      <c r="F18" s="27">
        <f t="shared" si="4"/>
        <v>1.0893822555349608</v>
      </c>
    </row>
    <row r="19" spans="1:9" x14ac:dyDescent="0.2">
      <c r="A19" s="11">
        <v>6</v>
      </c>
      <c r="B19" s="26">
        <f t="shared" si="0"/>
        <v>105.73221573640799</v>
      </c>
      <c r="C19" s="26">
        <f t="shared" si="1"/>
        <v>32.028824208744005</v>
      </c>
      <c r="D19" s="26">
        <f t="shared" si="2"/>
        <v>29.837030924448001</v>
      </c>
      <c r="E19" s="26">
        <f t="shared" si="3"/>
        <v>167.59807086960001</v>
      </c>
      <c r="F19" s="27">
        <f t="shared" si="4"/>
        <v>1.0893833137290321</v>
      </c>
    </row>
    <row r="20" spans="1:9" x14ac:dyDescent="0.2">
      <c r="A20" s="11">
        <v>7</v>
      </c>
      <c r="B20" s="26">
        <f t="shared" si="0"/>
        <v>115.18294053187009</v>
      </c>
      <c r="C20" s="26">
        <f t="shared" si="1"/>
        <v>34.891631193014639</v>
      </c>
      <c r="D20" s="26">
        <f t="shared" si="2"/>
        <v>32.503970093633285</v>
      </c>
      <c r="E20" s="26">
        <f t="shared" si="3"/>
        <v>182.578541818518</v>
      </c>
      <c r="F20" s="27">
        <f t="shared" si="4"/>
        <v>1.0893832389824682</v>
      </c>
    </row>
    <row r="21" spans="1:9" x14ac:dyDescent="0.2">
      <c r="A21" s="11">
        <v>8</v>
      </c>
      <c r="B21" s="26">
        <f t="shared" si="0"/>
        <v>125.47836014043222</v>
      </c>
      <c r="C21" s="26">
        <f t="shared" si="1"/>
        <v>38.010370375517134</v>
      </c>
      <c r="D21" s="26">
        <f t="shared" si="2"/>
        <v>35.409272739003825</v>
      </c>
      <c r="E21" s="26">
        <f t="shared" si="3"/>
        <v>198.89800325495318</v>
      </c>
      <c r="F21" s="27">
        <f t="shared" si="4"/>
        <v>1.0893832096560876</v>
      </c>
    </row>
    <row r="22" spans="1:9" x14ac:dyDescent="0.2">
      <c r="A22" s="11">
        <v>9</v>
      </c>
      <c r="B22" s="26">
        <f t="shared" si="0"/>
        <v>136.69401817577585</v>
      </c>
      <c r="C22" s="26">
        <f t="shared" si="1"/>
        <v>41.407858846342634</v>
      </c>
      <c r="D22" s="26">
        <f t="shared" si="2"/>
        <v>38.574268157949376</v>
      </c>
      <c r="E22" s="26">
        <f t="shared" si="3"/>
        <v>216.67614518006786</v>
      </c>
      <c r="F22" s="27">
        <f t="shared" si="4"/>
        <v>1.0893832171083384</v>
      </c>
    </row>
    <row r="23" spans="1:9" x14ac:dyDescent="0.2">
      <c r="A23" s="11">
        <v>10</v>
      </c>
      <c r="B23" s="26">
        <f t="shared" si="0"/>
        <v>148.91216958610607</v>
      </c>
      <c r="C23" s="26">
        <f t="shared" si="1"/>
        <v>45.109025998006032</v>
      </c>
      <c r="D23" s="26">
        <f t="shared" si="2"/>
        <v>42.022160522783643</v>
      </c>
      <c r="E23" s="26">
        <f t="shared" si="3"/>
        <v>236.04335610689574</v>
      </c>
      <c r="F23" s="27">
        <f t="shared" si="4"/>
        <v>1.0893832170844491</v>
      </c>
      <c r="H23" t="s">
        <v>26</v>
      </c>
      <c r="I23" t="s">
        <v>22</v>
      </c>
    </row>
    <row r="24" spans="1:9" x14ac:dyDescent="0.2">
      <c r="A24" s="11">
        <v>11</v>
      </c>
      <c r="B24" s="26">
        <f t="shared" si="0"/>
        <v>162.22241833948567</v>
      </c>
      <c r="C24" s="26">
        <f t="shared" si="1"/>
        <v>49.141015963415008</v>
      </c>
      <c r="D24" s="26">
        <f t="shared" si="2"/>
        <v>45.778236344239616</v>
      </c>
      <c r="E24" s="26">
        <f t="shared" si="3"/>
        <v>257.1416706471403</v>
      </c>
      <c r="F24" s="27">
        <f t="shared" si="4"/>
        <v>1.0893832167997877</v>
      </c>
      <c r="H24" s="10" t="s">
        <v>27</v>
      </c>
      <c r="I24">
        <v>1.089</v>
      </c>
    </row>
    <row r="25" spans="1:9" x14ac:dyDescent="0.2">
      <c r="A25" s="11">
        <v>12</v>
      </c>
      <c r="B25" s="26">
        <f t="shared" si="0"/>
        <v>176.72237991825881</v>
      </c>
      <c r="C25" s="26">
        <f t="shared" si="1"/>
        <v>53.533398052030272</v>
      </c>
      <c r="D25" s="26">
        <f t="shared" si="2"/>
        <v>49.870042372564157</v>
      </c>
      <c r="E25" s="26">
        <f t="shared" si="3"/>
        <v>280.12582034285322</v>
      </c>
      <c r="F25" s="27">
        <f t="shared" si="4"/>
        <v>1.0893832168449733</v>
      </c>
      <c r="H25" s="10" t="s">
        <v>28</v>
      </c>
      <c r="I25">
        <v>1.0329999999999999</v>
      </c>
    </row>
    <row r="26" spans="1:9" x14ac:dyDescent="0.2">
      <c r="A26" s="11">
        <v>13</v>
      </c>
      <c r="B26" s="26">
        <f t="shared" si="0"/>
        <v>192.51839472670457</v>
      </c>
      <c r="C26" s="26">
        <f t="shared" si="1"/>
        <v>58.318385373025407</v>
      </c>
      <c r="D26" s="26">
        <f t="shared" si="2"/>
        <v>54.327587186704456</v>
      </c>
      <c r="E26" s="26">
        <f t="shared" si="3"/>
        <v>305.16436728643447</v>
      </c>
      <c r="F26" s="27">
        <f t="shared" si="4"/>
        <v>1.0893832168489626</v>
      </c>
      <c r="H26" s="10" t="s">
        <v>29</v>
      </c>
      <c r="I26">
        <v>1.012</v>
      </c>
    </row>
    <row r="27" spans="1:9" x14ac:dyDescent="0.2">
      <c r="A27" s="11">
        <v>14</v>
      </c>
      <c r="B27" s="26">
        <f t="shared" si="0"/>
        <v>209.72630814992667</v>
      </c>
      <c r="C27" s="26">
        <f t="shared" si="1"/>
        <v>63.531070259812509</v>
      </c>
      <c r="D27" s="26">
        <f t="shared" si="2"/>
        <v>59.183561692435106</v>
      </c>
      <c r="E27" s="26">
        <f t="shared" si="3"/>
        <v>332.4409401021743</v>
      </c>
      <c r="F27" s="27">
        <f t="shared" si="4"/>
        <v>1.0893832168465936</v>
      </c>
      <c r="H27" s="10" t="s">
        <v>30</v>
      </c>
      <c r="I27">
        <v>0.96899999999999997</v>
      </c>
    </row>
    <row r="28" spans="1:9" x14ac:dyDescent="0.2">
      <c r="A28" s="11">
        <v>15</v>
      </c>
      <c r="B28" s="26">
        <f t="shared" si="0"/>
        <v>228.47232022960443</v>
      </c>
      <c r="C28" s="26">
        <f t="shared" si="1"/>
        <v>69.209681689475801</v>
      </c>
      <c r="D28" s="26">
        <f t="shared" si="2"/>
        <v>64.473578820932175</v>
      </c>
      <c r="E28" s="26">
        <f t="shared" si="3"/>
        <v>362.1555807400124</v>
      </c>
      <c r="F28" s="27">
        <f t="shared" si="4"/>
        <v>1.0893832168468078</v>
      </c>
      <c r="H28" s="10" t="s">
        <v>31</v>
      </c>
      <c r="I28">
        <v>0.997</v>
      </c>
    </row>
    <row r="29" spans="1:9" x14ac:dyDescent="0.2">
      <c r="A29" s="11">
        <v>16</v>
      </c>
      <c r="B29" s="26">
        <f t="shared" si="0"/>
        <v>248.8939111722035</v>
      </c>
      <c r="C29" s="26">
        <f t="shared" si="1"/>
        <v>75.395865675769471</v>
      </c>
      <c r="D29" s="26">
        <f t="shared" si="2"/>
        <v>70.23643469760556</v>
      </c>
      <c r="E29" s="26">
        <f t="shared" si="3"/>
        <v>394.52621154557852</v>
      </c>
      <c r="F29" s="27">
        <f t="shared" si="4"/>
        <v>1.0893832168468662</v>
      </c>
    </row>
    <row r="30" spans="1:9" x14ac:dyDescent="0.2">
      <c r="A30" s="11">
        <v>17</v>
      </c>
      <c r="B30" s="26">
        <f t="shared" si="0"/>
        <v>271.14084960637496</v>
      </c>
      <c r="C30" s="26">
        <f t="shared" si="1"/>
        <v>82.134990686827166</v>
      </c>
      <c r="D30" s="26">
        <f t="shared" si="2"/>
        <v>76.514393170727459</v>
      </c>
      <c r="E30" s="26">
        <f t="shared" si="3"/>
        <v>429.79023346392955</v>
      </c>
      <c r="F30" s="27">
        <f t="shared" si="4"/>
        <v>1.0893832168468489</v>
      </c>
    </row>
    <row r="31" spans="1:9" x14ac:dyDescent="0.2">
      <c r="A31" s="11">
        <v>18</v>
      </c>
      <c r="B31" s="26">
        <f t="shared" si="0"/>
        <v>295.37629096277902</v>
      </c>
      <c r="C31" s="26">
        <f t="shared" si="1"/>
        <v>89.476480370103744</v>
      </c>
      <c r="D31" s="26">
        <f t="shared" si="2"/>
        <v>83.35349576741099</v>
      </c>
      <c r="E31" s="26">
        <f t="shared" si="3"/>
        <v>468.20626710029376</v>
      </c>
      <c r="F31" s="27">
        <f t="shared" si="4"/>
        <v>1.0893832168468491</v>
      </c>
    </row>
    <row r="32" spans="1:9" x14ac:dyDescent="0.2">
      <c r="A32" s="11">
        <v>19</v>
      </c>
      <c r="B32" s="26">
        <f t="shared" si="0"/>
        <v>321.77797402932327</v>
      </c>
      <c r="C32" s="26">
        <f t="shared" si="1"/>
        <v>97.474176017717085</v>
      </c>
      <c r="D32" s="26">
        <f t="shared" si="2"/>
        <v>90.803899354532746</v>
      </c>
      <c r="E32" s="26">
        <f t="shared" si="3"/>
        <v>510.05604940157309</v>
      </c>
      <c r="F32" s="27">
        <f t="shared" si="4"/>
        <v>1.0893832168468498</v>
      </c>
    </row>
    <row r="33" spans="1:11" x14ac:dyDescent="0.2">
      <c r="A33" s="11">
        <v>20</v>
      </c>
      <c r="B33" s="26">
        <f t="shared" si="0"/>
        <v>350.53952445852633</v>
      </c>
      <c r="C33" s="26">
        <f t="shared" si="1"/>
        <v>106.18673142967668</v>
      </c>
      <c r="D33" s="26">
        <f t="shared" si="2"/>
        <v>98.920243981078443</v>
      </c>
      <c r="E33" s="26">
        <f t="shared" si="3"/>
        <v>555.64649986928146</v>
      </c>
      <c r="F33" s="27"/>
    </row>
    <row r="35" spans="1:11" x14ac:dyDescent="0.2">
      <c r="I35" s="11"/>
      <c r="J35" s="11"/>
      <c r="K35" s="11"/>
    </row>
    <row r="36" spans="1:11" x14ac:dyDescent="0.2">
      <c r="B36" s="28"/>
      <c r="C36" s="28"/>
      <c r="D36" s="28"/>
      <c r="I36" s="11"/>
      <c r="J36" s="11"/>
      <c r="K36" s="11"/>
    </row>
    <row r="37" spans="1:11" x14ac:dyDescent="0.2">
      <c r="I37" s="11"/>
      <c r="J37" s="11"/>
      <c r="K37" s="11"/>
    </row>
  </sheetData>
  <mergeCells count="2">
    <mergeCell ref="A1:D1"/>
    <mergeCell ref="B11:E11"/>
  </mergeCells>
  <pageMargins left="0.7" right="0.7" top="0.75" bottom="0.75" header="0.3" footer="0.3"/>
  <ignoredErrors>
    <ignoredError sqref="E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Prob4</vt:lpstr>
      <vt:lpstr>Prob5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Vucetich</dc:creator>
  <cp:lastModifiedBy>Author2</cp:lastModifiedBy>
  <dcterms:created xsi:type="dcterms:W3CDTF">2021-10-03T10:38:25Z</dcterms:created>
  <dcterms:modified xsi:type="dcterms:W3CDTF">2024-07-08T15:23:06Z</dcterms:modified>
</cp:coreProperties>
</file>